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<sst xmlns="http://schemas.openxmlformats.org/spreadsheetml/2006/main" count="2714" uniqueCount="2063">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</sst>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2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86" fontId="240" fillId="29" borderId="10" xfId="34" applyNumberFormat="1" applyFont="1" applyFill="1" applyBorder="1" applyAlignment="1" applyProtection="1">
      <alignment horizontal="center" vertical="center"/>
      <protection/>
    </xf>
    <xf numFmtId="186" fontId="240" fillId="29" borderId="42" xfId="34" applyNumberFormat="1" applyFont="1" applyFill="1" applyBorder="1" applyAlignment="1" applyProtection="1">
      <alignment horizontal="center" vertical="center"/>
      <protection/>
    </xf>
    <xf numFmtId="186" fontId="240" fillId="29" borderId="43" xfId="34" applyNumberFormat="1" applyFont="1" applyFill="1" applyBorder="1" applyAlignment="1" applyProtection="1">
      <alignment horizontal="center" vertical="center"/>
      <protection/>
    </xf>
    <xf numFmtId="186" fontId="240" fillId="29" borderId="80" xfId="34" applyNumberFormat="1" applyFont="1" applyFill="1" applyBorder="1" applyAlignment="1" applyProtection="1">
      <alignment horizontal="center" vertical="center"/>
      <protection/>
    </xf>
    <xf numFmtId="186" fontId="240" fillId="29" borderId="77" xfId="34" applyNumberFormat="1" applyFont="1" applyFill="1" applyBorder="1" applyAlignment="1" applyProtection="1">
      <alignment horizontal="center" vertical="center"/>
      <protection/>
    </xf>
    <xf numFmtId="186" fontId="240" fillId="29" borderId="87" xfId="34" applyNumberFormat="1" applyFont="1" applyFill="1" applyBorder="1" applyAlignment="1" applyProtection="1">
      <alignment horizontal="center" vertical="center"/>
      <protection/>
    </xf>
    <xf numFmtId="186" fontId="240" fillId="29" borderId="84" xfId="34" applyNumberFormat="1" applyFont="1" applyFill="1" applyBorder="1" applyAlignment="1" applyProtection="1">
      <alignment horizontal="center" vertical="center"/>
      <protection/>
    </xf>
    <xf numFmtId="186" fontId="240" fillId="29" borderId="70" xfId="34" applyNumberFormat="1" applyFont="1" applyFill="1" applyBorder="1" applyAlignment="1" applyProtection="1">
      <alignment horizontal="center" vertical="center"/>
      <protection/>
    </xf>
    <xf numFmtId="186" fontId="240" fillId="29" borderId="67" xfId="34" applyNumberFormat="1" applyFont="1" applyFill="1" applyBorder="1" applyAlignment="1" applyProtection="1">
      <alignment horizontal="center" vertical="center"/>
      <protection/>
    </xf>
    <xf numFmtId="186" fontId="240" fillId="29" borderId="187" xfId="34" applyNumberFormat="1" applyFont="1" applyFill="1" applyBorder="1" applyAlignment="1" applyProtection="1">
      <alignment horizontal="center" vertical="center"/>
      <protection/>
    </xf>
    <xf numFmtId="186" fontId="240" fillId="29" borderId="188" xfId="34" applyNumberFormat="1" applyFont="1" applyFill="1" applyBorder="1" applyAlignment="1" applyProtection="1">
      <alignment horizontal="center" vertical="center"/>
      <protection/>
    </xf>
    <xf numFmtId="186" fontId="240" fillId="29" borderId="75" xfId="34" applyNumberFormat="1" applyFont="1" applyFill="1" applyBorder="1" applyAlignment="1" applyProtection="1">
      <alignment horizontal="center" vertical="center"/>
      <protection/>
    </xf>
    <xf numFmtId="186" fontId="240" fillId="29" borderId="72" xfId="34" applyNumberFormat="1" applyFont="1" applyFill="1" applyBorder="1" applyAlignment="1" applyProtection="1">
      <alignment horizontal="center" vertical="center"/>
      <protection/>
    </xf>
    <xf numFmtId="186" fontId="240" fillId="29" borderId="107" xfId="34" applyNumberFormat="1" applyFont="1" applyFill="1" applyBorder="1" applyAlignment="1" applyProtection="1">
      <alignment horizontal="center" vertical="center"/>
      <protection/>
    </xf>
    <xf numFmtId="186" fontId="240" fillId="26" borderId="13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737">
        <f>+OTCHET!B9</f>
        <v>0</v>
      </c>
      <c r="C2" s="1738"/>
      <c r="D2" s="1739"/>
      <c r="E2" s="1022"/>
      <c r="F2" s="1023">
        <f>+OTCHET!H9</f>
        <v>0</v>
      </c>
      <c r="G2" s="1024" t="str">
        <f>+OTCHET!F12</f>
        <v>7607</v>
      </c>
      <c r="H2" s="1025"/>
      <c r="I2" s="1740">
        <f>+OTCHET!H603</f>
        <v>0</v>
      </c>
      <c r="J2" s="1741"/>
      <c r="K2" s="1016"/>
      <c r="L2" s="1742">
        <f>OTCHET!H601</f>
        <v>0</v>
      </c>
      <c r="M2" s="1743"/>
      <c r="N2" s="1744"/>
      <c r="O2" s="1026"/>
      <c r="P2" s="1027">
        <f>OTCHET!E15</f>
        <v>33</v>
      </c>
      <c r="Q2" s="1028" t="str">
        <f>OTCHET!F15</f>
        <v>Чужди средства</v>
      </c>
      <c r="R2" s="1029"/>
      <c r="S2" s="1009" t="s">
        <v>1016</v>
      </c>
      <c r="T2" s="1745">
        <f>+OTCHET!I9</f>
        <v>0</v>
      </c>
      <c r="U2" s="1746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747" t="s">
        <v>1019</v>
      </c>
      <c r="T4" s="1747"/>
      <c r="U4" s="1747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42916</v>
      </c>
      <c r="M6" s="1022"/>
      <c r="N6" s="1047" t="s">
        <v>1021</v>
      </c>
      <c r="O6" s="1011"/>
      <c r="P6" s="1048">
        <f>OTCHET!F9</f>
        <v>42916</v>
      </c>
      <c r="Q6" s="1047" t="s">
        <v>1021</v>
      </c>
      <c r="R6" s="1049"/>
      <c r="S6" s="1748">
        <f>+Q4</f>
        <v>2017</v>
      </c>
      <c r="T6" s="1748"/>
      <c r="U6" s="1748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731" t="s">
        <v>997</v>
      </c>
      <c r="T8" s="1732"/>
      <c r="U8" s="1733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42916</v>
      </c>
      <c r="H9" s="1022"/>
      <c r="I9" s="1072">
        <f>+L4</f>
        <v>2017</v>
      </c>
      <c r="J9" s="1073">
        <f>+L6</f>
        <v>42916</v>
      </c>
      <c r="K9" s="1074"/>
      <c r="L9" s="1075">
        <f>+L6</f>
        <v>42916</v>
      </c>
      <c r="M9" s="1074"/>
      <c r="N9" s="1076">
        <f>+L6</f>
        <v>42916</v>
      </c>
      <c r="O9" s="1077"/>
      <c r="P9" s="1078">
        <f>+L4</f>
        <v>2017</v>
      </c>
      <c r="Q9" s="1076">
        <f>+L6</f>
        <v>42916</v>
      </c>
      <c r="R9" s="1049"/>
      <c r="S9" s="1734" t="s">
        <v>998</v>
      </c>
      <c r="T9" s="1735"/>
      <c r="U9" s="1736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95" t="s">
        <v>1036</v>
      </c>
      <c r="T13" s="1696"/>
      <c r="U13" s="1697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686" t="s">
        <v>1038</v>
      </c>
      <c r="T14" s="1687"/>
      <c r="U14" s="1688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686" t="s">
        <v>1040</v>
      </c>
      <c r="T15" s="1687"/>
      <c r="U15" s="1688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686" t="s">
        <v>1042</v>
      </c>
      <c r="T16" s="1687"/>
      <c r="U16" s="1688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686" t="s">
        <v>1044</v>
      </c>
      <c r="T17" s="1687"/>
      <c r="U17" s="1688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686" t="s">
        <v>1046</v>
      </c>
      <c r="T18" s="1687"/>
      <c r="U18" s="1688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686" t="s">
        <v>1048</v>
      </c>
      <c r="T19" s="1687"/>
      <c r="U19" s="1688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686" t="s">
        <v>1050</v>
      </c>
      <c r="T20" s="1687"/>
      <c r="U20" s="1688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16" t="s">
        <v>1052</v>
      </c>
      <c r="T21" s="1717"/>
      <c r="U21" s="1718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701" t="s">
        <v>1054</v>
      </c>
      <c r="T22" s="1702"/>
      <c r="U22" s="1703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95" t="s">
        <v>1057</v>
      </c>
      <c r="T24" s="1696"/>
      <c r="U24" s="1697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686" t="s">
        <v>1059</v>
      </c>
      <c r="T25" s="1687"/>
      <c r="U25" s="1688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16" t="s">
        <v>1061</v>
      </c>
      <c r="T26" s="1717"/>
      <c r="U26" s="1718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701" t="s">
        <v>1063</v>
      </c>
      <c r="T27" s="1702"/>
      <c r="U27" s="1703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701" t="s">
        <v>1070</v>
      </c>
      <c r="T34" s="1702"/>
      <c r="U34" s="1703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28" t="s">
        <v>1072</v>
      </c>
      <c r="T35" s="1729"/>
      <c r="U35" s="1730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22" t="s">
        <v>1074</v>
      </c>
      <c r="T36" s="1723"/>
      <c r="U36" s="1724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25" t="s">
        <v>1076</v>
      </c>
      <c r="T37" s="1726"/>
      <c r="U37" s="1727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701" t="s">
        <v>1078</v>
      </c>
      <c r="T39" s="1702"/>
      <c r="U39" s="1703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95" t="s">
        <v>1081</v>
      </c>
      <c r="T41" s="1696"/>
      <c r="U41" s="1697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686" t="s">
        <v>1083</v>
      </c>
      <c r="T42" s="1687"/>
      <c r="U42" s="1688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686" t="s">
        <v>1085</v>
      </c>
      <c r="T43" s="1687"/>
      <c r="U43" s="1688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16" t="s">
        <v>1087</v>
      </c>
      <c r="T44" s="1717"/>
      <c r="U44" s="1718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701" t="s">
        <v>1089</v>
      </c>
      <c r="T45" s="1702"/>
      <c r="U45" s="1703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13" t="s">
        <v>1091</v>
      </c>
      <c r="T47" s="1714"/>
      <c r="U47" s="1715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95" t="s">
        <v>1095</v>
      </c>
      <c r="T50" s="1696"/>
      <c r="U50" s="1697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686" t="s">
        <v>1097</v>
      </c>
      <c r="T51" s="1687"/>
      <c r="U51" s="1688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686" t="s">
        <v>1099</v>
      </c>
      <c r="T52" s="1687"/>
      <c r="U52" s="1688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686" t="s">
        <v>1101</v>
      </c>
      <c r="T53" s="1687"/>
      <c r="U53" s="1688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16" t="s">
        <v>1103</v>
      </c>
      <c r="T54" s="1717"/>
      <c r="U54" s="1718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701" t="s">
        <v>1105</v>
      </c>
      <c r="T55" s="1702"/>
      <c r="U55" s="1703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95" t="s">
        <v>1108</v>
      </c>
      <c r="T57" s="1696"/>
      <c r="U57" s="1697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686" t="s">
        <v>1110</v>
      </c>
      <c r="T58" s="1687"/>
      <c r="U58" s="1688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686" t="s">
        <v>1112</v>
      </c>
      <c r="T59" s="1687"/>
      <c r="U59" s="1688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16" t="s">
        <v>1114</v>
      </c>
      <c r="T60" s="1717"/>
      <c r="U60" s="1718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701" t="s">
        <v>1118</v>
      </c>
      <c r="T62" s="1702"/>
      <c r="U62" s="1703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95" t="s">
        <v>1121</v>
      </c>
      <c r="T64" s="1696"/>
      <c r="U64" s="1697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686" t="s">
        <v>1123</v>
      </c>
      <c r="T65" s="1687"/>
      <c r="U65" s="1688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701" t="s">
        <v>1125</v>
      </c>
      <c r="T66" s="1702"/>
      <c r="U66" s="1703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95" t="s">
        <v>1128</v>
      </c>
      <c r="T68" s="1696"/>
      <c r="U68" s="1697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686" t="s">
        <v>1130</v>
      </c>
      <c r="T69" s="1687"/>
      <c r="U69" s="1688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701" t="s">
        <v>1132</v>
      </c>
      <c r="T70" s="1702"/>
      <c r="U70" s="1703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95" t="s">
        <v>1135</v>
      </c>
      <c r="T72" s="1696"/>
      <c r="U72" s="1697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686" t="s">
        <v>1137</v>
      </c>
      <c r="T73" s="1687"/>
      <c r="U73" s="1688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701" t="s">
        <v>1139</v>
      </c>
      <c r="T74" s="1702"/>
      <c r="U74" s="1703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04" t="s">
        <v>1141</v>
      </c>
      <c r="T76" s="1705"/>
      <c r="U76" s="1706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95" t="s">
        <v>1144</v>
      </c>
      <c r="T78" s="1696"/>
      <c r="U78" s="1697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686" t="s">
        <v>1146</v>
      </c>
      <c r="T79" s="1687"/>
      <c r="U79" s="1688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692" t="s">
        <v>1148</v>
      </c>
      <c r="T80" s="1693"/>
      <c r="U80" s="1694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19">
        <f>+IF(+SUM(F81:N81)=0,0,"Контрола: дефицит/излишък = финансиране с обратен знак (Г. + Д. = 0)")</f>
        <v>0</v>
      </c>
      <c r="C81" s="1720"/>
      <c r="D81" s="1721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0</v>
      </c>
      <c r="M82" s="1098"/>
      <c r="N82" s="1259">
        <f>+ROUND(N47,0)-ROUND(N76,0)+ROUND(N80,0)</f>
        <v>0</v>
      </c>
      <c r="O82" s="1260"/>
      <c r="P82" s="1257">
        <f>+ROUND(P47,0)-ROUND(P76,0)+ROUND(P80,0)</f>
        <v>0</v>
      </c>
      <c r="Q82" s="1258">
        <f>+ROUND(Q47,0)-ROUND(Q76,0)+ROUND(Q80,0)</f>
        <v>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95" t="s">
        <v>1154</v>
      </c>
      <c r="T86" s="1696"/>
      <c r="U86" s="1697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686" t="s">
        <v>1156</v>
      </c>
      <c r="T87" s="1687"/>
      <c r="U87" s="1688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701" t="s">
        <v>1158</v>
      </c>
      <c r="T88" s="1702"/>
      <c r="U88" s="1703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95" t="s">
        <v>1161</v>
      </c>
      <c r="T90" s="1696"/>
      <c r="U90" s="1697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686" t="s">
        <v>1163</v>
      </c>
      <c r="T91" s="1687"/>
      <c r="U91" s="1688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686" t="s">
        <v>1165</v>
      </c>
      <c r="T92" s="1687"/>
      <c r="U92" s="1688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16" t="s">
        <v>1167</v>
      </c>
      <c r="T93" s="1717"/>
      <c r="U93" s="1718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701" t="s">
        <v>1169</v>
      </c>
      <c r="T94" s="1702"/>
      <c r="U94" s="1703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95" t="s">
        <v>1172</v>
      </c>
      <c r="T96" s="1696"/>
      <c r="U96" s="1697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686" t="s">
        <v>1174</v>
      </c>
      <c r="T97" s="1687"/>
      <c r="U97" s="1688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701" t="s">
        <v>1176</v>
      </c>
      <c r="T98" s="1702"/>
      <c r="U98" s="1703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13" t="s">
        <v>1178</v>
      </c>
      <c r="T100" s="1714"/>
      <c r="U100" s="1715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95" t="s">
        <v>1182</v>
      </c>
      <c r="T103" s="1696"/>
      <c r="U103" s="1697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686" t="s">
        <v>1184</v>
      </c>
      <c r="T104" s="1687"/>
      <c r="U104" s="1688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701" t="s">
        <v>1186</v>
      </c>
      <c r="T105" s="1702"/>
      <c r="U105" s="1703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07" t="s">
        <v>1189</v>
      </c>
      <c r="T107" s="1708"/>
      <c r="U107" s="1709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10" t="s">
        <v>1191</v>
      </c>
      <c r="T108" s="1711"/>
      <c r="U108" s="1712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701" t="s">
        <v>1193</v>
      </c>
      <c r="T109" s="1702"/>
      <c r="U109" s="1703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95" t="s">
        <v>1196</v>
      </c>
      <c r="T111" s="1696"/>
      <c r="U111" s="1697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686" t="s">
        <v>1198</v>
      </c>
      <c r="T112" s="1687"/>
      <c r="U112" s="1688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701" t="s">
        <v>1200</v>
      </c>
      <c r="T113" s="1702"/>
      <c r="U113" s="1703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13969</v>
      </c>
      <c r="M115" s="1098"/>
      <c r="N115" s="1135">
        <f>+ROUND(+G115+J115+L115,0)</f>
        <v>13969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13969</v>
      </c>
      <c r="R115" s="1049"/>
      <c r="S115" s="1695" t="s">
        <v>1203</v>
      </c>
      <c r="T115" s="1696"/>
      <c r="U115" s="1697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686" t="s">
        <v>1205</v>
      </c>
      <c r="T116" s="1687"/>
      <c r="U116" s="1688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13969</v>
      </c>
      <c r="M117" s="1098"/>
      <c r="N117" s="1212">
        <f>+ROUND(+SUM(N115:N116),0)</f>
        <v>13969</v>
      </c>
      <c r="O117" s="1100"/>
      <c r="P117" s="1210">
        <f>+ROUND(+SUM(P115:P116),0)</f>
        <v>0</v>
      </c>
      <c r="Q117" s="1211">
        <f>+ROUND(+SUM(Q115:Q116),0)</f>
        <v>13969</v>
      </c>
      <c r="R117" s="1049"/>
      <c r="S117" s="1701" t="s">
        <v>1207</v>
      </c>
      <c r="T117" s="1702"/>
      <c r="U117" s="1703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13969</v>
      </c>
      <c r="M119" s="1098"/>
      <c r="N119" s="1237">
        <f>+ROUND(N105+N109+N113+N117,0)</f>
        <v>13969</v>
      </c>
      <c r="O119" s="1100"/>
      <c r="P119" s="1283">
        <f>+ROUND(P105+P109+P113+P117,0)</f>
        <v>0</v>
      </c>
      <c r="Q119" s="1236">
        <f>+ROUND(Q105+Q109+Q113+Q117,0)</f>
        <v>13969</v>
      </c>
      <c r="R119" s="1049"/>
      <c r="S119" s="1704" t="s">
        <v>1209</v>
      </c>
      <c r="T119" s="1705"/>
      <c r="U119" s="1706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95" t="s">
        <v>1212</v>
      </c>
      <c r="T121" s="1696"/>
      <c r="U121" s="1697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686" t="s">
        <v>1216</v>
      </c>
      <c r="T123" s="1687"/>
      <c r="U123" s="1688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689" t="s">
        <v>1218</v>
      </c>
      <c r="T124" s="1690"/>
      <c r="U124" s="1691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692" t="s">
        <v>1220</v>
      </c>
      <c r="T125" s="1693"/>
      <c r="U125" s="1694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255279</v>
      </c>
      <c r="M127" s="1098"/>
      <c r="N127" s="1112">
        <f>+ROUND(+G127+J127+L127,0)</f>
        <v>255279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255279</v>
      </c>
      <c r="R127" s="1049"/>
      <c r="S127" s="1695" t="s">
        <v>1223</v>
      </c>
      <c r="T127" s="1696"/>
      <c r="U127" s="1697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686" t="s">
        <v>1225</v>
      </c>
      <c r="T128" s="1687"/>
      <c r="U128" s="1688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269248</v>
      </c>
      <c r="M129" s="1098"/>
      <c r="N129" s="1124">
        <f>+ROUND(+G129+J129+L129,0)</f>
        <v>269248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269248</v>
      </c>
      <c r="R129" s="1049"/>
      <c r="S129" s="1698" t="s">
        <v>1227</v>
      </c>
      <c r="T129" s="1699"/>
      <c r="U129" s="1700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13969</v>
      </c>
      <c r="M130" s="1098"/>
      <c r="N130" s="1299">
        <f>+ROUND(+N129-N127-N128,0)</f>
        <v>13969</v>
      </c>
      <c r="O130" s="1100"/>
      <c r="P130" s="1297">
        <f>+ROUND(+P129-P127-P128,0)</f>
        <v>0</v>
      </c>
      <c r="Q130" s="1298">
        <f>+ROUND(+Q129-Q127-Q128,0)</f>
        <v>13969</v>
      </c>
      <c r="R130" s="1049"/>
      <c r="S130" s="1680" t="s">
        <v>1229</v>
      </c>
      <c r="T130" s="1681"/>
      <c r="U130" s="1682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683">
        <f>+IF(+SUM(F131:N131)=0,0,"Контрола: дефицит/излишък = финансиране с обратен знак (Г. + Д. = 0)")</f>
        <v>0</v>
      </c>
      <c r="C131" s="1683"/>
      <c r="D131" s="1683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>
        <f>+OTCHET!B601</f>
        <v>0</v>
      </c>
      <c r="D132" s="1250" t="s">
        <v>1231</v>
      </c>
      <c r="E132" s="1022"/>
      <c r="F132" s="1684"/>
      <c r="G132" s="1684"/>
      <c r="H132" s="1022"/>
      <c r="I132" s="1307" t="s">
        <v>1232</v>
      </c>
      <c r="J132" s="1308"/>
      <c r="K132" s="1022"/>
      <c r="L132" s="1684"/>
      <c r="M132" s="1684"/>
      <c r="N132" s="1684"/>
      <c r="O132" s="1302"/>
      <c r="P132" s="1685"/>
      <c r="Q132" s="1685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3" operator="notEqual" stopIfTrue="1">
      <formula>0</formula>
    </cfRule>
  </conditionalFormatting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I131:J131">
    <cfRule type="cellIs" priority="33" dxfId="123" operator="notEqual" stopIfTrue="1">
      <formula>0</formula>
    </cfRule>
  </conditionalFormatting>
  <conditionalFormatting sqref="L81">
    <cfRule type="cellIs" priority="28" dxfId="123" operator="notEqual" stopIfTrue="1">
      <formula>0</formula>
    </cfRule>
  </conditionalFormatting>
  <conditionalFormatting sqref="N81">
    <cfRule type="cellIs" priority="27" dxfId="123" operator="notEqual" stopIfTrue="1">
      <formula>0</formula>
    </cfRule>
  </conditionalFormatting>
  <conditionalFormatting sqref="L131">
    <cfRule type="cellIs" priority="32" dxfId="123" operator="notEqual" stopIfTrue="1">
      <formula>0</formula>
    </cfRule>
  </conditionalFormatting>
  <conditionalFormatting sqref="N131">
    <cfRule type="cellIs" priority="31" dxfId="123" operator="notEqual" stopIfTrue="1">
      <formula>0</formula>
    </cfRule>
  </conditionalFormatting>
  <conditionalFormatting sqref="F81:H81">
    <cfRule type="cellIs" priority="30" dxfId="123" operator="notEqual" stopIfTrue="1">
      <formula>0</formula>
    </cfRule>
  </conditionalFormatting>
  <conditionalFormatting sqref="I81:J81">
    <cfRule type="cellIs" priority="29" dxfId="123" operator="notEqual" stopIfTrue="1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1:Q131">
    <cfRule type="cellIs" priority="24" dxfId="123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P81:Q81">
    <cfRule type="cellIs" priority="5" dxfId="123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992</v>
      </c>
      <c r="F11" s="709">
        <f>OTCHET!F9</f>
        <v>42916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49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50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50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51" t="s">
        <v>2055</v>
      </c>
      <c r="F17" s="1753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52"/>
      <c r="F18" s="1754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0</v>
      </c>
      <c r="G62" s="931">
        <f>+G22-G38+G54-G61</f>
        <v>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0</v>
      </c>
      <c r="G64" s="941">
        <f>SUM(+G66+G74+G75+G82+G83+G84+G87+G88+G89+G90+G91+G92+G93)</f>
        <v>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13969</v>
      </c>
      <c r="G84" s="909">
        <f>+G85+G86</f>
        <v>0</v>
      </c>
      <c r="H84" s="910">
        <f>+H85+H86</f>
        <v>13969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13969</v>
      </c>
      <c r="G86" s="967">
        <f>+OTCHET!I517+OTCHET!I520+OTCHET!I540</f>
        <v>0</v>
      </c>
      <c r="H86" s="968">
        <f>+OTCHET!J517+OTCHET!J520+OTCHET!J540</f>
        <v>13969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255279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255279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-269248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-269248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>
        <f>+OTCHET!H601</f>
        <v>0</v>
      </c>
      <c r="C105" s="989"/>
      <c r="D105" s="989"/>
      <c r="E105" s="671"/>
      <c r="F105" s="705"/>
      <c r="G105" s="1378">
        <f>+OTCHET!E601</f>
        <v>0</v>
      </c>
      <c r="H105" s="1378">
        <f>+OTCHET!F601</f>
        <v>0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55" t="s">
        <v>1010</v>
      </c>
      <c r="H106" s="1755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56">
        <f>+OTCHET!D599</f>
        <v>0</v>
      </c>
      <c r="F108" s="1756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56">
        <f>+OTCHET!G596</f>
        <v>0</v>
      </c>
      <c r="F112" s="1756"/>
      <c r="G112" s="1005"/>
      <c r="H112" s="691"/>
      <c r="I112" s="1377">
        <f>+OTCHET!G599</f>
        <v>0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3" operator="notEqual" stopIfTrue="1">
      <formula>0</formula>
    </cfRule>
  </conditionalFormatting>
  <conditionalFormatting sqref="E103:I103">
    <cfRule type="cellIs" priority="19" dxfId="123" operator="notEqual" stopIfTrue="1">
      <formula>0</formula>
    </cfRule>
  </conditionalFormatting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31" t="str">
        <f>VLOOKUP(E15,SMETKA,2,FALSE)</f>
        <v>ОТЧЕТНИ ДАННИ ПО ЕБК ЗА СМЕТКИТЕ ЗА ЧУЖДИ СРЕДСТВА</v>
      </c>
      <c r="C7" s="1832"/>
      <c r="D7" s="183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3"/>
      <c r="C9" s="1834"/>
      <c r="D9" s="1835"/>
      <c r="E9" s="115">
        <v>42736</v>
      </c>
      <c r="F9" s="116">
        <v>42916</v>
      </c>
      <c r="G9" s="113"/>
      <c r="H9" s="1419"/>
      <c r="I9" s="1765"/>
      <c r="J9" s="1766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юни</v>
      </c>
      <c r="G10" s="113"/>
      <c r="H10" s="114"/>
      <c r="I10" s="1767" t="s">
        <v>991</v>
      </c>
      <c r="J10" s="176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8"/>
      <c r="J11" s="1768"/>
      <c r="K11" s="113"/>
      <c r="L11" s="113"/>
      <c r="M11" s="7">
        <v>1</v>
      </c>
      <c r="N11" s="108"/>
    </row>
    <row r="12" spans="2:14" ht="27" customHeight="1">
      <c r="B12" s="1795" t="str">
        <f>VLOOKUP(F12,PRBK,2,FALSE)</f>
        <v>Симеоновград</v>
      </c>
      <c r="C12" s="1796"/>
      <c r="D12" s="1797"/>
      <c r="E12" s="118" t="s">
        <v>985</v>
      </c>
      <c r="F12" s="1593" t="s">
        <v>1655</v>
      </c>
      <c r="G12" s="113"/>
      <c r="H12" s="114"/>
      <c r="I12" s="1768"/>
      <c r="J12" s="1768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36" t="s">
        <v>2045</v>
      </c>
      <c r="F19" s="1837"/>
      <c r="G19" s="1837"/>
      <c r="H19" s="1838"/>
      <c r="I19" s="1842" t="s">
        <v>2046</v>
      </c>
      <c r="J19" s="1843"/>
      <c r="K19" s="1843"/>
      <c r="L19" s="1844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9" t="s">
        <v>477</v>
      </c>
      <c r="D22" s="183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491">
        <v>0</v>
      </c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9" t="s">
        <v>479</v>
      </c>
      <c r="D28" s="1830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9" t="s">
        <v>131</v>
      </c>
      <c r="D33" s="1830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9" t="s">
        <v>125</v>
      </c>
      <c r="D39" s="1830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486">
        <v>0</v>
      </c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1">
        <v>0</v>
      </c>
      <c r="G76" s="491">
        <v>0</v>
      </c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1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491">
        <v>0</v>
      </c>
      <c r="G78" s="491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491">
        <v>0</v>
      </c>
      <c r="G79" s="491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491">
        <v>0</v>
      </c>
      <c r="G80" s="491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491">
        <v>0</v>
      </c>
      <c r="G81" s="491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491">
        <v>0</v>
      </c>
      <c r="G82" s="491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491">
        <v>0</v>
      </c>
      <c r="G83" s="491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491">
        <v>0</v>
      </c>
      <c r="G84" s="491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1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1">
        <v>0</v>
      </c>
      <c r="G86" s="491">
        <v>0</v>
      </c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1">
        <v>0</v>
      </c>
      <c r="G87" s="491">
        <v>0</v>
      </c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1">
        <v>0</v>
      </c>
      <c r="G88" s="491">
        <v>0</v>
      </c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491">
        <v>0</v>
      </c>
      <c r="G89" s="491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491">
        <v>0</v>
      </c>
      <c r="G91" s="491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491">
        <v>0</v>
      </c>
      <c r="G92" s="491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491">
        <v>0</v>
      </c>
      <c r="G95" s="491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491">
        <v>0</v>
      </c>
      <c r="G96" s="491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491">
        <v>0</v>
      </c>
      <c r="G97" s="491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1">
        <v>0</v>
      </c>
      <c r="G98" s="491">
        <v>0</v>
      </c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1">
        <v>0</v>
      </c>
      <c r="G99" s="491">
        <v>0</v>
      </c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491">
        <v>0</v>
      </c>
      <c r="G100" s="491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1">
        <v>0</v>
      </c>
      <c r="G101" s="491">
        <v>0</v>
      </c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491">
        <v>0</v>
      </c>
      <c r="G102" s="491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491">
        <v>0</v>
      </c>
      <c r="G103" s="491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491">
        <v>0</v>
      </c>
      <c r="G104" s="491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1">
        <v>0</v>
      </c>
      <c r="G105" s="491">
        <v>0</v>
      </c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1">
        <v>0</v>
      </c>
      <c r="G106" s="491">
        <v>0</v>
      </c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491">
        <v>0</v>
      </c>
      <c r="G107" s="491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491">
        <v>0</v>
      </c>
      <c r="G109" s="491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491">
        <v>0</v>
      </c>
      <c r="G110" s="491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491">
        <v>0</v>
      </c>
      <c r="G111" s="491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491">
        <v>0</v>
      </c>
      <c r="G113" s="491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1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491">
        <v>0</v>
      </c>
      <c r="G115" s="491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491">
        <v>0</v>
      </c>
      <c r="G116" s="491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491">
        <v>0</v>
      </c>
      <c r="G117" s="491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491">
        <v>0</v>
      </c>
      <c r="G118" s="491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491">
        <v>0</v>
      </c>
      <c r="G119" s="491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491">
        <v>0</v>
      </c>
      <c r="G121" s="491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491">
        <v>0</v>
      </c>
      <c r="G122" s="491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491">
        <v>0</v>
      </c>
      <c r="G123" s="491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491">
        <v>0</v>
      </c>
      <c r="G125" s="491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491">
        <v>0</v>
      </c>
      <c r="G126" s="491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491">
        <v>0</v>
      </c>
      <c r="G127" s="491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491">
        <v>0</v>
      </c>
      <c r="G128" s="491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491">
        <v>0</v>
      </c>
      <c r="G129" s="491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491">
        <v>0</v>
      </c>
      <c r="G130" s="491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491">
        <v>0</v>
      </c>
      <c r="G131" s="491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491">
        <v>0</v>
      </c>
      <c r="G132" s="491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491">
        <v>0</v>
      </c>
      <c r="G133" s="491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491">
        <v>0</v>
      </c>
      <c r="G134" s="491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491">
        <v>0</v>
      </c>
      <c r="G135" s="491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675">
        <v>0</v>
      </c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485">
        <v>0</v>
      </c>
      <c r="G137" s="1675">
        <v>0</v>
      </c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491">
        <v>0</v>
      </c>
      <c r="G139" s="491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491">
        <v>0</v>
      </c>
      <c r="G140" s="491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491">
        <v>0</v>
      </c>
      <c r="G142" s="491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491">
        <v>0</v>
      </c>
      <c r="G143" s="491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491">
        <v>0</v>
      </c>
      <c r="G144" s="491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491">
        <v>0</v>
      </c>
      <c r="G145" s="491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491">
        <v>0</v>
      </c>
      <c r="G146" s="491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491">
        <v>0</v>
      </c>
      <c r="G147" s="491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491">
        <v>0</v>
      </c>
      <c r="G148" s="491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491">
        <v>0</v>
      </c>
      <c r="G149" s="491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491">
        <v>0</v>
      </c>
      <c r="G151" s="491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491">
        <v>0</v>
      </c>
      <c r="G152" s="491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491">
        <v>0</v>
      </c>
      <c r="G153" s="491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491">
        <v>0</v>
      </c>
      <c r="G154" s="491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491">
        <v>0</v>
      </c>
      <c r="G155" s="491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491">
        <v>0</v>
      </c>
      <c r="G156" s="491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491">
        <v>0</v>
      </c>
      <c r="G157" s="491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491">
        <v>0</v>
      </c>
      <c r="G158" s="491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491">
        <v>0</v>
      </c>
      <c r="G160" s="491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491">
        <v>0</v>
      </c>
      <c r="G161" s="491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491">
        <v>0</v>
      </c>
      <c r="G162" s="491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491">
        <v>0</v>
      </c>
      <c r="G163" s="491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491">
        <v>0</v>
      </c>
      <c r="G164" s="491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491">
        <v>0</v>
      </c>
      <c r="G165" s="491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491">
        <v>0</v>
      </c>
      <c r="G166" s="491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491">
        <v>0</v>
      </c>
      <c r="G167" s="491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6">
        <v>113</v>
      </c>
      <c r="B169" s="1677"/>
      <c r="C169" s="1676"/>
      <c r="D169" s="1678" t="s">
        <v>2024</v>
      </c>
      <c r="E169" s="1626">
        <v>0</v>
      </c>
      <c r="F169" s="1626">
        <v>0</v>
      </c>
      <c r="G169" s="491">
        <v>0</v>
      </c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7" t="str">
        <f>$B$7</f>
        <v>ОТЧЕТНИ ДАННИ ПО ЕБК ЗА СМЕТКИТЕ ЗА ЧУЖДИ СРЕДСТВА</v>
      </c>
      <c r="C173" s="1828"/>
      <c r="D173" s="1828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92">
        <f>$B$9</f>
        <v>0</v>
      </c>
      <c r="C175" s="1793"/>
      <c r="D175" s="1794"/>
      <c r="E175" s="115">
        <f>$E$9</f>
        <v>42736</v>
      </c>
      <c r="F175" s="227">
        <f>$F$9</f>
        <v>42916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5" t="str">
        <f>$B$12</f>
        <v>Симеоновград</v>
      </c>
      <c r="C178" s="1796"/>
      <c r="D178" s="1797"/>
      <c r="E178" s="232" t="s">
        <v>910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36" t="s">
        <v>2047</v>
      </c>
      <c r="F182" s="1837"/>
      <c r="G182" s="1837"/>
      <c r="H182" s="1838"/>
      <c r="I182" s="1845" t="s">
        <v>2048</v>
      </c>
      <c r="J182" s="1846"/>
      <c r="K182" s="1846"/>
      <c r="L182" s="1847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5" t="s">
        <v>763</v>
      </c>
      <c r="D186" s="1826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21" t="s">
        <v>766</v>
      </c>
      <c r="D189" s="1822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23" t="s">
        <v>199</v>
      </c>
      <c r="D195" s="1824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9" t="s">
        <v>204</v>
      </c>
      <c r="D203" s="1820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21" t="s">
        <v>205</v>
      </c>
      <c r="D204" s="1822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5" t="s">
        <v>279</v>
      </c>
      <c r="D222" s="1816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5" t="s">
        <v>741</v>
      </c>
      <c r="D226" s="1816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5" t="s">
        <v>224</v>
      </c>
      <c r="D232" s="1816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5" t="s">
        <v>226</v>
      </c>
      <c r="D235" s="1816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7" t="s">
        <v>227</v>
      </c>
      <c r="D236" s="1818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7" t="s">
        <v>228</v>
      </c>
      <c r="D237" s="1818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7" t="s">
        <v>1687</v>
      </c>
      <c r="D238" s="1818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5" t="s">
        <v>229</v>
      </c>
      <c r="D239" s="1816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5" t="s">
        <v>241</v>
      </c>
      <c r="D255" s="1816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5" t="s">
        <v>242</v>
      </c>
      <c r="D256" s="1816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5" t="s">
        <v>243</v>
      </c>
      <c r="D257" s="1816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5" t="s">
        <v>244</v>
      </c>
      <c r="D258" s="1816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5" t="s">
        <v>1692</v>
      </c>
      <c r="D265" s="1816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5" t="s">
        <v>1689</v>
      </c>
      <c r="D269" s="1816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5" t="s">
        <v>1690</v>
      </c>
      <c r="D270" s="1816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7" t="s">
        <v>254</v>
      </c>
      <c r="D271" s="1818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5" t="s">
        <v>280</v>
      </c>
      <c r="D272" s="1816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13" t="s">
        <v>255</v>
      </c>
      <c r="D275" s="181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13" t="s">
        <v>256</v>
      </c>
      <c r="D276" s="181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13" t="s">
        <v>642</v>
      </c>
      <c r="D284" s="181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13" t="s">
        <v>704</v>
      </c>
      <c r="D287" s="181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5" t="s">
        <v>705</v>
      </c>
      <c r="D288" s="1816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8" t="s">
        <v>935</v>
      </c>
      <c r="D293" s="1809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10" t="s">
        <v>713</v>
      </c>
      <c r="D297" s="1811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2"/>
      <c r="C306" s="1803"/>
      <c r="D306" s="180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3"/>
      <c r="D308" s="180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3"/>
      <c r="D311" s="180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4"/>
      <c r="C340" s="1804"/>
      <c r="D340" s="1804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7" t="str">
        <f>$B$7</f>
        <v>ОТЧЕТНИ ДАННИ ПО ЕБК ЗА СМЕТКИТЕ ЗА ЧУЖДИ СРЕДСТВА</v>
      </c>
      <c r="C344" s="1807"/>
      <c r="D344" s="1807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92">
        <f>$B$9</f>
        <v>0</v>
      </c>
      <c r="C346" s="1793"/>
      <c r="D346" s="1794"/>
      <c r="E346" s="115">
        <f>$E$9</f>
        <v>42736</v>
      </c>
      <c r="F346" s="408">
        <f>$F$9</f>
        <v>42916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5" t="str">
        <f>$B$12</f>
        <v>Симеоновград</v>
      </c>
      <c r="C349" s="1796"/>
      <c r="D349" s="1797"/>
      <c r="E349" s="411" t="s">
        <v>910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33</v>
      </c>
      <c r="F351" s="415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8" t="s">
        <v>2049</v>
      </c>
      <c r="F353" s="1849"/>
      <c r="G353" s="1849"/>
      <c r="H353" s="1850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5" t="s">
        <v>283</v>
      </c>
      <c r="D357" s="1806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9" t="s">
        <v>294</v>
      </c>
      <c r="D371" s="1770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1484">
        <v>0</v>
      </c>
      <c r="G372" s="1484">
        <v>0</v>
      </c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1474">
        <v>0</v>
      </c>
      <c r="G373" s="1475">
        <v>0</v>
      </c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491">
        <v>0</v>
      </c>
      <c r="G374" s="491">
        <v>0</v>
      </c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491">
        <v>0</v>
      </c>
      <c r="G375" s="491">
        <v>0</v>
      </c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491">
        <v>0</v>
      </c>
      <c r="G376" s="491">
        <v>0</v>
      </c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1484">
        <v>0</v>
      </c>
      <c r="G377" s="1484">
        <v>0</v>
      </c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1474">
        <v>0</v>
      </c>
      <c r="G378" s="1475">
        <v>0</v>
      </c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9" t="s">
        <v>316</v>
      </c>
      <c r="D379" s="1770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9" t="s">
        <v>260</v>
      </c>
      <c r="D384" s="1770"/>
      <c r="E384" s="1381">
        <f aca="true" t="shared" si="89" ref="E384:L384">SUM(E385:E386)</f>
        <v>0</v>
      </c>
      <c r="F384" s="1641">
        <f t="shared" si="89"/>
        <v>0</v>
      </c>
      <c r="G384" s="1646">
        <f t="shared" si="89"/>
        <v>0</v>
      </c>
      <c r="H384" s="1650">
        <f>SUM(H385:H386)</f>
        <v>0</v>
      </c>
      <c r="I384" s="1641">
        <f t="shared" si="89"/>
        <v>0</v>
      </c>
      <c r="J384" s="1647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488">
        <v>0</v>
      </c>
      <c r="G385" s="1643">
        <v>0</v>
      </c>
      <c r="H385" s="1644">
        <v>0</v>
      </c>
      <c r="I385" s="488">
        <v>0</v>
      </c>
      <c r="J385" s="1643">
        <v>0</v>
      </c>
      <c r="K385" s="1645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1648">
        <v>0</v>
      </c>
      <c r="G386" s="1649">
        <v>0</v>
      </c>
      <c r="H386" s="1651">
        <v>0</v>
      </c>
      <c r="I386" s="1648">
        <v>0</v>
      </c>
      <c r="J386" s="1649">
        <v>0</v>
      </c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9" t="s">
        <v>261</v>
      </c>
      <c r="D387" s="1770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91">
        <v>0</v>
      </c>
      <c r="G388" s="491">
        <v>0</v>
      </c>
      <c r="H388" s="154">
        <v>0</v>
      </c>
      <c r="I388" s="491">
        <v>0</v>
      </c>
      <c r="J388" s="491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1">
        <v>0</v>
      </c>
      <c r="G389" s="491">
        <v>0</v>
      </c>
      <c r="H389" s="160">
        <v>0</v>
      </c>
      <c r="I389" s="491">
        <v>0</v>
      </c>
      <c r="J389" s="491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1">
        <v>0</v>
      </c>
      <c r="G390" s="491">
        <v>0</v>
      </c>
      <c r="H390" s="160">
        <v>0</v>
      </c>
      <c r="I390" s="491">
        <v>0</v>
      </c>
      <c r="J390" s="491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1">
        <v>0</v>
      </c>
      <c r="G391" s="491">
        <v>0</v>
      </c>
      <c r="H391" s="175">
        <v>0</v>
      </c>
      <c r="I391" s="491">
        <v>0</v>
      </c>
      <c r="J391" s="491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9" t="s">
        <v>263</v>
      </c>
      <c r="D392" s="1770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491">
        <v>0</v>
      </c>
      <c r="G393" s="491">
        <v>0</v>
      </c>
      <c r="H393" s="154">
        <v>0</v>
      </c>
      <c r="I393" s="491">
        <v>0</v>
      </c>
      <c r="J393" s="491">
        <v>0</v>
      </c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491">
        <v>0</v>
      </c>
      <c r="G394" s="491">
        <v>0</v>
      </c>
      <c r="H394" s="175">
        <v>0</v>
      </c>
      <c r="I394" s="491">
        <v>0</v>
      </c>
      <c r="J394" s="491">
        <v>0</v>
      </c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9" t="s">
        <v>264</v>
      </c>
      <c r="D395" s="1770"/>
      <c r="E395" s="1381">
        <f aca="true" t="shared" si="92" ref="E395:L395">SUM(E396:E397)</f>
        <v>0</v>
      </c>
      <c r="F395" s="1641">
        <f t="shared" si="92"/>
        <v>0</v>
      </c>
      <c r="G395" s="1646">
        <f t="shared" si="92"/>
        <v>0</v>
      </c>
      <c r="H395" s="1650">
        <f>SUM(H396:H397)</f>
        <v>0</v>
      </c>
      <c r="I395" s="1641">
        <f t="shared" si="92"/>
        <v>0</v>
      </c>
      <c r="J395" s="1647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488">
        <v>0</v>
      </c>
      <c r="G396" s="1643">
        <v>0</v>
      </c>
      <c r="H396" s="1632">
        <v>0</v>
      </c>
      <c r="I396" s="488">
        <v>0</v>
      </c>
      <c r="J396" s="1643">
        <v>0</v>
      </c>
      <c r="K396" s="1645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1648">
        <v>0</v>
      </c>
      <c r="G397" s="1649">
        <v>0</v>
      </c>
      <c r="H397" s="1651">
        <v>0</v>
      </c>
      <c r="I397" s="1648">
        <v>0</v>
      </c>
      <c r="J397" s="1649">
        <v>0</v>
      </c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9" t="s">
        <v>944</v>
      </c>
      <c r="D398" s="1770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491">
        <v>0</v>
      </c>
      <c r="G399" s="491">
        <v>0</v>
      </c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491">
        <v>0</v>
      </c>
      <c r="G400" s="491">
        <v>0</v>
      </c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9" t="s">
        <v>699</v>
      </c>
      <c r="D401" s="1770"/>
      <c r="E401" s="1381">
        <f t="shared" si="84"/>
        <v>0</v>
      </c>
      <c r="F401" s="1617">
        <v>0</v>
      </c>
      <c r="G401" s="1617">
        <v>0</v>
      </c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9" t="s">
        <v>700</v>
      </c>
      <c r="D402" s="1770"/>
      <c r="E402" s="1381">
        <f aca="true" t="shared" si="94" ref="E402:L402">SUM(E403:E404)</f>
        <v>0</v>
      </c>
      <c r="F402" s="1641">
        <f t="shared" si="94"/>
        <v>0</v>
      </c>
      <c r="G402" s="1646">
        <f t="shared" si="94"/>
        <v>0</v>
      </c>
      <c r="H402" s="1650">
        <f>SUM(H403:H404)</f>
        <v>0</v>
      </c>
      <c r="I402" s="1641">
        <f t="shared" si="94"/>
        <v>0</v>
      </c>
      <c r="J402" s="1647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43">
        <v>0</v>
      </c>
      <c r="H403" s="1632">
        <v>0</v>
      </c>
      <c r="I403" s="488">
        <v>0</v>
      </c>
      <c r="J403" s="1643">
        <v>0</v>
      </c>
      <c r="K403" s="1645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48">
        <v>0</v>
      </c>
      <c r="G404" s="1649">
        <v>0</v>
      </c>
      <c r="H404" s="1651">
        <v>0</v>
      </c>
      <c r="I404" s="1648">
        <v>0</v>
      </c>
      <c r="J404" s="1649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9" t="s">
        <v>718</v>
      </c>
      <c r="D405" s="1770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491">
        <v>0</v>
      </c>
      <c r="G406" s="491">
        <v>0</v>
      </c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491">
        <v>0</v>
      </c>
      <c r="G407" s="491">
        <v>0</v>
      </c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9" t="s">
        <v>267</v>
      </c>
      <c r="D408" s="1770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9" t="s">
        <v>786</v>
      </c>
      <c r="D418" s="1770"/>
      <c r="E418" s="1615">
        <f>F418+G418+H418</f>
        <v>0</v>
      </c>
      <c r="F418" s="1617">
        <v>0</v>
      </c>
      <c r="G418" s="1617">
        <v>0</v>
      </c>
      <c r="H418" s="1482">
        <v>0</v>
      </c>
      <c r="I418" s="1618">
        <v>0</v>
      </c>
      <c r="J418" s="1617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9" t="s">
        <v>723</v>
      </c>
      <c r="D419" s="1770"/>
      <c r="E419" s="1615">
        <f>F419+G419+H419</f>
        <v>0</v>
      </c>
      <c r="F419" s="1617">
        <v>0</v>
      </c>
      <c r="G419" s="1617">
        <v>0</v>
      </c>
      <c r="H419" s="1482">
        <v>0</v>
      </c>
      <c r="I419" s="1618">
        <v>0</v>
      </c>
      <c r="J419" s="1617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9" t="s">
        <v>268</v>
      </c>
      <c r="D420" s="1770"/>
      <c r="E420" s="1615">
        <f>F420+G420+H420</f>
        <v>0</v>
      </c>
      <c r="F420" s="1617">
        <v>0</v>
      </c>
      <c r="G420" s="1617">
        <v>0</v>
      </c>
      <c r="H420" s="1482">
        <v>0</v>
      </c>
      <c r="I420" s="1618">
        <v>0</v>
      </c>
      <c r="J420" s="1617">
        <v>0</v>
      </c>
      <c r="K420" s="1616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69" t="s">
        <v>702</v>
      </c>
      <c r="D421" s="1770"/>
      <c r="E421" s="1615">
        <f>F421+G421+H421</f>
        <v>0</v>
      </c>
      <c r="F421" s="1617">
        <v>0</v>
      </c>
      <c r="G421" s="1617">
        <v>0</v>
      </c>
      <c r="H421" s="1482">
        <v>0</v>
      </c>
      <c r="I421" s="1618">
        <v>0</v>
      </c>
      <c r="J421" s="1617">
        <v>0</v>
      </c>
      <c r="K421" s="1616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9" t="s">
        <v>948</v>
      </c>
      <c r="D422" s="1770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491">
        <v>0</v>
      </c>
      <c r="G423" s="491">
        <v>0</v>
      </c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491">
        <v>0</v>
      </c>
      <c r="G424" s="491">
        <v>0</v>
      </c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798" t="str">
        <f>$B$7</f>
        <v>ОТЧЕТНИ ДАННИ ПО ЕБК ЗА СМЕТКИТЕ ЗА ЧУЖДИ СРЕДСТВА</v>
      </c>
      <c r="C429" s="1799"/>
      <c r="D429" s="1799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92">
        <f>$B$9</f>
        <v>0</v>
      </c>
      <c r="C431" s="1793"/>
      <c r="D431" s="1794"/>
      <c r="E431" s="115">
        <f>$E$9</f>
        <v>42736</v>
      </c>
      <c r="F431" s="408">
        <f>$F$9</f>
        <v>42916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95" t="str">
        <f>$B$12</f>
        <v>Симеоновград</v>
      </c>
      <c r="C434" s="1796"/>
      <c r="D434" s="1797"/>
      <c r="E434" s="411" t="s">
        <v>910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836" t="s">
        <v>2051</v>
      </c>
      <c r="F438" s="1837"/>
      <c r="G438" s="1837"/>
      <c r="H438" s="1838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0</v>
      </c>
      <c r="K441" s="550">
        <f t="shared" si="103"/>
        <v>0</v>
      </c>
      <c r="L441" s="551">
        <f t="shared" si="103"/>
        <v>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0</v>
      </c>
      <c r="K442" s="557">
        <f t="shared" si="104"/>
        <v>0</v>
      </c>
      <c r="L442" s="558">
        <f>+L593</f>
        <v>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00" t="str">
        <f>$B$7</f>
        <v>ОТЧЕТНИ ДАННИ ПО ЕБК ЗА СМЕТКИТЕ ЗА ЧУЖДИ СРЕДСТВА</v>
      </c>
      <c r="C445" s="1801"/>
      <c r="D445" s="1801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92">
        <f>$B$9</f>
        <v>0</v>
      </c>
      <c r="C447" s="1793"/>
      <c r="D447" s="1794"/>
      <c r="E447" s="115">
        <f>$E$9</f>
        <v>42736</v>
      </c>
      <c r="F447" s="408">
        <f>$F$9</f>
        <v>42916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95" t="str">
        <f>$B$12</f>
        <v>Симеоновград</v>
      </c>
      <c r="C450" s="1796"/>
      <c r="D450" s="1797"/>
      <c r="E450" s="411" t="s">
        <v>910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839" t="s">
        <v>2053</v>
      </c>
      <c r="F454" s="1840"/>
      <c r="G454" s="1840"/>
      <c r="H454" s="1841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784" t="s">
        <v>787</v>
      </c>
      <c r="D457" s="1785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623">
        <v>0</v>
      </c>
      <c r="G458" s="1623">
        <v>0</v>
      </c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623">
        <v>0</v>
      </c>
      <c r="G459" s="1623">
        <v>0</v>
      </c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623">
        <v>0</v>
      </c>
      <c r="G460" s="1623">
        <v>0</v>
      </c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779" t="s">
        <v>790</v>
      </c>
      <c r="D461" s="1779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623">
        <v>0</v>
      </c>
      <c r="G462" s="1623">
        <v>0</v>
      </c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623">
        <v>0</v>
      </c>
      <c r="G463" s="1623">
        <v>0</v>
      </c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779" t="s">
        <v>2027</v>
      </c>
      <c r="D464" s="1779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623">
        <v>0</v>
      </c>
      <c r="G465" s="1623">
        <v>0</v>
      </c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623">
        <v>0</v>
      </c>
      <c r="G466" s="1623">
        <v>0</v>
      </c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784" t="s">
        <v>793</v>
      </c>
      <c r="D467" s="1785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1623">
        <v>0</v>
      </c>
      <c r="G468" s="1623">
        <v>0</v>
      </c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23">
        <v>0</v>
      </c>
      <c r="G469" s="1623">
        <v>0</v>
      </c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1668">
        <v>0</v>
      </c>
      <c r="G470" s="1669">
        <v>0</v>
      </c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1668">
        <v>0</v>
      </c>
      <c r="G471" s="1669">
        <v>0</v>
      </c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623">
        <v>0</v>
      </c>
      <c r="G472" s="1623">
        <v>0</v>
      </c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23">
        <v>0</v>
      </c>
      <c r="G473" s="1623">
        <v>0</v>
      </c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780" t="s">
        <v>800</v>
      </c>
      <c r="D474" s="1781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782" t="s">
        <v>952</v>
      </c>
      <c r="D477" s="1782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1623">
        <v>0</v>
      </c>
      <c r="G478" s="1623">
        <v>0</v>
      </c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623">
        <v>0</v>
      </c>
      <c r="G479" s="1623">
        <v>0</v>
      </c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623">
        <v>0</v>
      </c>
      <c r="G480" s="1623">
        <v>0</v>
      </c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23">
        <v>0</v>
      </c>
      <c r="G481" s="1623">
        <v>0</v>
      </c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1668">
        <v>0</v>
      </c>
      <c r="G482" s="1669">
        <v>0</v>
      </c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623">
        <v>0</v>
      </c>
      <c r="G483" s="1623">
        <v>0</v>
      </c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623">
        <v>0</v>
      </c>
      <c r="G484" s="1623">
        <v>0</v>
      </c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1623">
        <v>0</v>
      </c>
      <c r="G485" s="1623">
        <v>0</v>
      </c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1668">
        <v>0</v>
      </c>
      <c r="G486" s="1669">
        <v>0</v>
      </c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623">
        <v>0</v>
      </c>
      <c r="G487" s="1623">
        <v>0</v>
      </c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623">
        <v>0</v>
      </c>
      <c r="G488" s="1623">
        <v>0</v>
      </c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1623">
        <v>0</v>
      </c>
      <c r="G489" s="1623">
        <v>0</v>
      </c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68">
        <v>0</v>
      </c>
      <c r="G490" s="1669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68">
        <v>0</v>
      </c>
      <c r="G491" s="1669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777" t="s">
        <v>957</v>
      </c>
      <c r="D493" s="1783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23">
        <v>0</v>
      </c>
      <c r="G495" s="1623">
        <v>0</v>
      </c>
      <c r="H495" s="599">
        <v>0</v>
      </c>
      <c r="I495" s="1672">
        <v>0</v>
      </c>
      <c r="J495" s="1673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68">
        <v>0</v>
      </c>
      <c r="G496" s="1669">
        <v>0</v>
      </c>
      <c r="H496" s="587">
        <v>0</v>
      </c>
      <c r="I496" s="1674">
        <v>0</v>
      </c>
      <c r="J496" s="1674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777" t="s">
        <v>24</v>
      </c>
      <c r="D498" s="1783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786" t="s">
        <v>958</v>
      </c>
      <c r="D499" s="1786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623">
        <v>0</v>
      </c>
      <c r="G500" s="1623">
        <v>0</v>
      </c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23">
        <v>0</v>
      </c>
      <c r="G501" s="1623">
        <v>0</v>
      </c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1668">
        <v>0</v>
      </c>
      <c r="G502" s="1669">
        <v>0</v>
      </c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1623">
        <v>0</v>
      </c>
      <c r="G503" s="1623">
        <v>0</v>
      </c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1668">
        <v>0</v>
      </c>
      <c r="G504" s="1669">
        <v>0</v>
      </c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1623">
        <v>0</v>
      </c>
      <c r="G505" s="1623">
        <v>0</v>
      </c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1668">
        <v>0</v>
      </c>
      <c r="G506" s="1669">
        <v>0</v>
      </c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623">
        <v>0</v>
      </c>
      <c r="G507" s="1623">
        <v>0</v>
      </c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782" t="s">
        <v>33</v>
      </c>
      <c r="D508" s="1782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623">
        <v>0</v>
      </c>
      <c r="G509" s="1623">
        <v>0</v>
      </c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623">
        <v>0</v>
      </c>
      <c r="G510" s="1623">
        <v>0</v>
      </c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623">
        <v>0</v>
      </c>
      <c r="G511" s="1623">
        <v>0</v>
      </c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782" t="s">
        <v>37</v>
      </c>
      <c r="D512" s="1782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1623">
        <v>0</v>
      </c>
      <c r="G513" s="1623">
        <v>0</v>
      </c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1623">
        <v>0</v>
      </c>
      <c r="G514" s="1623">
        <v>0</v>
      </c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1623">
        <v>0</v>
      </c>
      <c r="G515" s="1623">
        <v>0</v>
      </c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1623">
        <v>0</v>
      </c>
      <c r="G516" s="1623">
        <v>0</v>
      </c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782" t="s">
        <v>959</v>
      </c>
      <c r="D517" s="1788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777" t="s">
        <v>960</v>
      </c>
      <c r="D520" s="1778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623">
        <v>0</v>
      </c>
      <c r="G521" s="1623">
        <v>0</v>
      </c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623">
        <v>0</v>
      </c>
      <c r="G522" s="1623">
        <v>0</v>
      </c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623">
        <v>0</v>
      </c>
      <c r="G523" s="1623">
        <v>0</v>
      </c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623">
        <v>0</v>
      </c>
      <c r="G524" s="1623">
        <v>0</v>
      </c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623">
        <v>0</v>
      </c>
      <c r="G525" s="1623">
        <v>0</v>
      </c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623">
        <v>0</v>
      </c>
      <c r="G526" s="1623">
        <v>0</v>
      </c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790" t="s">
        <v>320</v>
      </c>
      <c r="D527" s="1791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782" t="s">
        <v>962</v>
      </c>
      <c r="D531" s="1782"/>
      <c r="E531" s="607">
        <f t="shared" si="129"/>
        <v>0</v>
      </c>
      <c r="F531" s="1625">
        <v>0</v>
      </c>
      <c r="G531" s="1625">
        <v>0</v>
      </c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787" t="s">
        <v>963</v>
      </c>
      <c r="D532" s="1787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623">
        <v>0</v>
      </c>
      <c r="G533" s="1623">
        <v>0</v>
      </c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623">
        <v>0</v>
      </c>
      <c r="G534" s="1623">
        <v>0</v>
      </c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623">
        <v>0</v>
      </c>
      <c r="G535" s="1623">
        <v>0</v>
      </c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623">
        <v>0</v>
      </c>
      <c r="G536" s="1623">
        <v>0</v>
      </c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789" t="s">
        <v>964</v>
      </c>
      <c r="D537" s="1778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623">
        <v>0</v>
      </c>
      <c r="G538" s="1623">
        <v>0</v>
      </c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623">
        <v>0</v>
      </c>
      <c r="G539" s="1623">
        <v>0</v>
      </c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782" t="s">
        <v>965</v>
      </c>
      <c r="D540" s="1782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13969</v>
      </c>
      <c r="K540" s="583">
        <f t="shared" si="132"/>
        <v>0</v>
      </c>
      <c r="L540" s="580">
        <f t="shared" si="132"/>
        <v>13969</v>
      </c>
      <c r="M540" s="7">
        <f t="shared" si="127"/>
        <v>1</v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623">
        <v>0</v>
      </c>
      <c r="G541" s="1623">
        <v>0</v>
      </c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1623">
        <v>0</v>
      </c>
      <c r="G542" s="1623">
        <v>0</v>
      </c>
      <c r="H542" s="599">
        <v>0</v>
      </c>
      <c r="I542" s="450">
        <v>0</v>
      </c>
      <c r="J542" s="451">
        <v>13969</v>
      </c>
      <c r="K542" s="599">
        <v>0</v>
      </c>
      <c r="L542" s="1388">
        <f t="shared" si="121"/>
        <v>13969</v>
      </c>
      <c r="M542" s="7">
        <f t="shared" si="127"/>
        <v>1</v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1668">
        <v>0</v>
      </c>
      <c r="G543" s="1669">
        <v>0</v>
      </c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1672">
        <v>0</v>
      </c>
      <c r="G544" s="1673">
        <v>0</v>
      </c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61">
        <v>0</v>
      </c>
      <c r="G545" s="1661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2">
        <f t="shared" si="129"/>
        <v>0</v>
      </c>
      <c r="F552" s="1655">
        <v>0</v>
      </c>
      <c r="G552" s="1656">
        <v>0</v>
      </c>
      <c r="H552" s="1657">
        <v>0</v>
      </c>
      <c r="I552" s="1656">
        <v>0</v>
      </c>
      <c r="J552" s="1656">
        <v>0</v>
      </c>
      <c r="K552" s="1657">
        <v>0</v>
      </c>
      <c r="L552" s="1653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1670">
        <v>0</v>
      </c>
      <c r="G553" s="1671">
        <v>0</v>
      </c>
      <c r="H553" s="1654">
        <v>0</v>
      </c>
      <c r="I553" s="638"/>
      <c r="J553" s="639"/>
      <c r="K553" s="1654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1661">
        <v>0</v>
      </c>
      <c r="G554" s="1661">
        <v>0</v>
      </c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623">
        <v>0</v>
      </c>
      <c r="G555" s="1623">
        <v>0</v>
      </c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623">
        <v>0</v>
      </c>
      <c r="G556" s="1623">
        <v>0</v>
      </c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1623">
        <v>0</v>
      </c>
      <c r="G557" s="1623">
        <v>0</v>
      </c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1668">
        <v>0</v>
      </c>
      <c r="G558" s="1669">
        <v>0</v>
      </c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1623">
        <v>0</v>
      </c>
      <c r="G559" s="1623">
        <v>0</v>
      </c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1668">
        <v>0</v>
      </c>
      <c r="G560" s="1669">
        <v>0</v>
      </c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623">
        <v>0</v>
      </c>
      <c r="G561" s="1623">
        <v>0</v>
      </c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789" t="s">
        <v>974</v>
      </c>
      <c r="D562" s="1789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-13969</v>
      </c>
      <c r="K562" s="583">
        <f t="shared" si="133"/>
        <v>0</v>
      </c>
      <c r="L562" s="580">
        <f t="shared" si="133"/>
        <v>-13969</v>
      </c>
      <c r="M562" s="7">
        <f t="shared" si="127"/>
        <v>1</v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623">
        <v>0</v>
      </c>
      <c r="G563" s="1623">
        <v>0</v>
      </c>
      <c r="H563" s="586">
        <v>0</v>
      </c>
      <c r="I563" s="152">
        <v>0</v>
      </c>
      <c r="J563" s="153">
        <v>255279</v>
      </c>
      <c r="K563" s="586">
        <v>0</v>
      </c>
      <c r="L563" s="1382">
        <f t="shared" si="121"/>
        <v>255279</v>
      </c>
      <c r="M563" s="7">
        <f t="shared" si="127"/>
        <v>1</v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623">
        <v>0</v>
      </c>
      <c r="G564" s="1623">
        <v>0</v>
      </c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623">
        <v>0</v>
      </c>
      <c r="G565" s="1623">
        <v>0</v>
      </c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623">
        <v>0</v>
      </c>
      <c r="G566" s="1623">
        <v>0</v>
      </c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623">
        <v>0</v>
      </c>
      <c r="G567" s="1623">
        <v>0</v>
      </c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62">
        <v>0</v>
      </c>
      <c r="G568" s="1663">
        <v>0</v>
      </c>
      <c r="H568" s="588">
        <v>0</v>
      </c>
      <c r="I568" s="1636"/>
      <c r="J568" s="1658"/>
      <c r="K568" s="1660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661">
        <v>0</v>
      </c>
      <c r="G569" s="1661">
        <v>0</v>
      </c>
      <c r="H569" s="1659">
        <v>0</v>
      </c>
      <c r="I569" s="152">
        <v>0</v>
      </c>
      <c r="J569" s="153">
        <v>-267145</v>
      </c>
      <c r="K569" s="1659">
        <v>0</v>
      </c>
      <c r="L569" s="1396">
        <f t="shared" si="134"/>
        <v>-267145</v>
      </c>
      <c r="M569" s="7">
        <f t="shared" si="127"/>
        <v>1</v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623">
        <v>0</v>
      </c>
      <c r="G570" s="1623">
        <v>0</v>
      </c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623">
        <v>0</v>
      </c>
      <c r="G571" s="1623">
        <v>0</v>
      </c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623">
        <v>0</v>
      </c>
      <c r="G572" s="1623">
        <v>0</v>
      </c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623">
        <v>0</v>
      </c>
      <c r="G573" s="1623">
        <v>0</v>
      </c>
      <c r="H573" s="587">
        <v>0</v>
      </c>
      <c r="I573" s="158">
        <v>0</v>
      </c>
      <c r="J573" s="159">
        <v>-2103</v>
      </c>
      <c r="K573" s="587">
        <v>0</v>
      </c>
      <c r="L573" s="1383">
        <f t="shared" si="134"/>
        <v>-2103</v>
      </c>
      <c r="M573" s="7">
        <f t="shared" si="127"/>
        <v>1</v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623">
        <v>0</v>
      </c>
      <c r="G574" s="1623">
        <v>0</v>
      </c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23">
        <v>0</v>
      </c>
      <c r="G575" s="1623">
        <v>0</v>
      </c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1664">
        <v>0</v>
      </c>
      <c r="G576" s="1665">
        <v>0</v>
      </c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1661">
        <v>0</v>
      </c>
      <c r="G577" s="1661">
        <v>0</v>
      </c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623">
        <v>0</v>
      </c>
      <c r="G578" s="1623">
        <v>0</v>
      </c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623">
        <v>0</v>
      </c>
      <c r="G579" s="1623">
        <v>0</v>
      </c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1623">
        <v>0</v>
      </c>
      <c r="G580" s="1623">
        <v>0</v>
      </c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666">
        <v>0</v>
      </c>
      <c r="G581" s="1667">
        <v>0</v>
      </c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789" t="s">
        <v>979</v>
      </c>
      <c r="D582" s="1778"/>
      <c r="E582" s="580">
        <f aca="true" t="shared" si="135" ref="E582:L582">SUM(E583:E586)</f>
        <v>0</v>
      </c>
      <c r="F582" s="628">
        <f t="shared" si="135"/>
        <v>0</v>
      </c>
      <c r="G582" s="629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789" t="s">
        <v>852</v>
      </c>
      <c r="D587" s="1778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623">
        <v>0</v>
      </c>
      <c r="G588" s="1623">
        <v>0</v>
      </c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623">
        <v>0</v>
      </c>
      <c r="G589" s="1623">
        <v>0</v>
      </c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623">
        <v>0</v>
      </c>
      <c r="G590" s="1623">
        <v>0</v>
      </c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23">
        <v>0</v>
      </c>
      <c r="G591" s="1623">
        <v>0</v>
      </c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0</v>
      </c>
      <c r="K593" s="668">
        <f t="shared" si="138"/>
        <v>0</v>
      </c>
      <c r="L593" s="664">
        <f t="shared" si="138"/>
        <v>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71"/>
      <c r="H596" s="1772"/>
      <c r="I596" s="1772"/>
      <c r="J596" s="1773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759" t="s">
        <v>897</v>
      </c>
      <c r="H597" s="1759"/>
      <c r="I597" s="1759"/>
      <c r="J597" s="1759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/>
      <c r="E599" s="673"/>
      <c r="F599" s="219" t="s">
        <v>899</v>
      </c>
      <c r="G599" s="1774"/>
      <c r="H599" s="1775"/>
      <c r="I599" s="1775"/>
      <c r="J599" s="1776"/>
      <c r="K599" s="103"/>
      <c r="L599" s="229"/>
      <c r="M599" s="7">
        <v>1</v>
      </c>
      <c r="N599" s="520"/>
    </row>
    <row r="600" spans="1:14" ht="21.75" customHeight="1">
      <c r="A600" s="23"/>
      <c r="B600" s="1757" t="s">
        <v>900</v>
      </c>
      <c r="C600" s="1758"/>
      <c r="D600" s="674" t="s">
        <v>901</v>
      </c>
      <c r="E600" s="675"/>
      <c r="F600" s="676"/>
      <c r="G600" s="1759" t="s">
        <v>897</v>
      </c>
      <c r="H600" s="1759"/>
      <c r="I600" s="1759"/>
      <c r="J600" s="1759"/>
      <c r="K600" s="103"/>
      <c r="L600" s="229"/>
      <c r="M600" s="7">
        <v>1</v>
      </c>
      <c r="N600" s="520"/>
    </row>
    <row r="601" spans="1:14" ht="24.75" customHeight="1">
      <c r="A601" s="36"/>
      <c r="B601" s="1760"/>
      <c r="C601" s="1761"/>
      <c r="D601" s="677" t="s">
        <v>902</v>
      </c>
      <c r="E601" s="678"/>
      <c r="F601" s="679"/>
      <c r="G601" s="680" t="s">
        <v>903</v>
      </c>
      <c r="H601" s="1762"/>
      <c r="I601" s="1763"/>
      <c r="J601" s="1764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762"/>
      <c r="I603" s="1763"/>
      <c r="J603" s="1764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0" dxfId="124" operator="notEqual" stopIfTrue="1">
      <formula>0</formula>
    </cfRule>
  </conditionalFormatting>
  <conditionalFormatting sqref="D594">
    <cfRule type="cellIs" priority="89" dxfId="124" operator="notEqual" stopIfTrue="1">
      <formula>0</formula>
    </cfRule>
  </conditionalFormatting>
  <conditionalFormatting sqref="E15">
    <cfRule type="cellIs" priority="83" dxfId="130" operator="equal" stopIfTrue="1">
      <formula>98</formula>
    </cfRule>
    <cfRule type="cellIs" priority="85" dxfId="131" operator="equal" stopIfTrue="1">
      <formula>96</formula>
    </cfRule>
    <cfRule type="cellIs" priority="86" dxfId="132" operator="equal" stopIfTrue="1">
      <formula>42</formula>
    </cfRule>
    <cfRule type="cellIs" priority="87" dxfId="133" operator="equal" stopIfTrue="1">
      <formula>97</formula>
    </cfRule>
    <cfRule type="cellIs" priority="88" dxfId="134" operator="equal" stopIfTrue="1">
      <formula>33</formula>
    </cfRule>
  </conditionalFormatting>
  <conditionalFormatting sqref="F15">
    <cfRule type="cellIs" priority="79" dxfId="134" operator="equal" stopIfTrue="1">
      <formula>"ЧУЖДИ СРЕДСТВА"</formula>
    </cfRule>
    <cfRule type="cellIs" priority="80" dxfId="133" operator="equal" stopIfTrue="1">
      <formula>"СЕС - ДМП"</formula>
    </cfRule>
    <cfRule type="cellIs" priority="81" dxfId="132" operator="equal" stopIfTrue="1">
      <formula>"СЕС - РА"</formula>
    </cfRule>
    <cfRule type="cellIs" priority="82" dxfId="131" operator="equal" stopIfTrue="1">
      <formula>"СЕС - ДЕС"</formula>
    </cfRule>
    <cfRule type="cellIs" priority="84" dxfId="130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30" operator="equal" stopIfTrue="1">
      <formula>98</formula>
    </cfRule>
    <cfRule type="cellIs" priority="63" dxfId="131" operator="equal" stopIfTrue="1">
      <formula>96</formula>
    </cfRule>
    <cfRule type="cellIs" priority="64" dxfId="132" operator="equal" stopIfTrue="1">
      <formula>42</formula>
    </cfRule>
    <cfRule type="cellIs" priority="65" dxfId="133" operator="equal" stopIfTrue="1">
      <formula>97</formula>
    </cfRule>
    <cfRule type="cellIs" priority="66" dxfId="134" operator="equal" stopIfTrue="1">
      <formula>33</formula>
    </cfRule>
  </conditionalFormatting>
  <conditionalFormatting sqref="F180">
    <cfRule type="cellIs" priority="57" dxfId="134" operator="equal" stopIfTrue="1">
      <formula>"ЧУЖДИ СРЕДСТВА"</formula>
    </cfRule>
    <cfRule type="cellIs" priority="58" dxfId="133" operator="equal" stopIfTrue="1">
      <formula>"СЕС - ДМП"</formula>
    </cfRule>
    <cfRule type="cellIs" priority="59" dxfId="132" operator="equal" stopIfTrue="1">
      <formula>"СЕС - РА"</formula>
    </cfRule>
    <cfRule type="cellIs" priority="60" dxfId="131" operator="equal" stopIfTrue="1">
      <formula>"СЕС - ДЕС"</formula>
    </cfRule>
    <cfRule type="cellIs" priority="61" dxfId="130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30" operator="equal" stopIfTrue="1">
      <formula>98</formula>
    </cfRule>
    <cfRule type="cellIs" priority="52" dxfId="131" operator="equal" stopIfTrue="1">
      <formula>96</formula>
    </cfRule>
    <cfRule type="cellIs" priority="53" dxfId="132" operator="equal" stopIfTrue="1">
      <formula>42</formula>
    </cfRule>
    <cfRule type="cellIs" priority="54" dxfId="133" operator="equal" stopIfTrue="1">
      <formula>97</formula>
    </cfRule>
    <cfRule type="cellIs" priority="55" dxfId="134" operator="equal" stopIfTrue="1">
      <formula>33</formula>
    </cfRule>
  </conditionalFormatting>
  <conditionalFormatting sqref="F351">
    <cfRule type="cellIs" priority="46" dxfId="134" operator="equal" stopIfTrue="1">
      <formula>"ЧУЖДИ СРЕДСТВА"</formula>
    </cfRule>
    <cfRule type="cellIs" priority="47" dxfId="133" operator="equal" stopIfTrue="1">
      <formula>"СЕС - ДМП"</formula>
    </cfRule>
    <cfRule type="cellIs" priority="48" dxfId="132" operator="equal" stopIfTrue="1">
      <formula>"СЕС - РА"</formula>
    </cfRule>
    <cfRule type="cellIs" priority="49" dxfId="131" operator="equal" stopIfTrue="1">
      <formula>"СЕС - ДЕС"</formula>
    </cfRule>
    <cfRule type="cellIs" priority="50" dxfId="130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30" operator="equal" stopIfTrue="1">
      <formula>98</formula>
    </cfRule>
    <cfRule type="cellIs" priority="41" dxfId="131" operator="equal" stopIfTrue="1">
      <formula>96</formula>
    </cfRule>
    <cfRule type="cellIs" priority="42" dxfId="132" operator="equal" stopIfTrue="1">
      <formula>42</formula>
    </cfRule>
    <cfRule type="cellIs" priority="43" dxfId="133" operator="equal" stopIfTrue="1">
      <formula>97</formula>
    </cfRule>
    <cfRule type="cellIs" priority="44" dxfId="134" operator="equal" stopIfTrue="1">
      <formula>33</formula>
    </cfRule>
  </conditionalFormatting>
  <conditionalFormatting sqref="F436">
    <cfRule type="cellIs" priority="35" dxfId="134" operator="equal" stopIfTrue="1">
      <formula>"ЧУЖДИ СРЕДСТВА"</formula>
    </cfRule>
    <cfRule type="cellIs" priority="36" dxfId="133" operator="equal" stopIfTrue="1">
      <formula>"СЕС - ДМП"</formula>
    </cfRule>
    <cfRule type="cellIs" priority="37" dxfId="132" operator="equal" stopIfTrue="1">
      <formula>"СЕС - РА"</formula>
    </cfRule>
    <cfRule type="cellIs" priority="38" dxfId="131" operator="equal" stopIfTrue="1">
      <formula>"СЕС - ДЕС"</formula>
    </cfRule>
    <cfRule type="cellIs" priority="39" dxfId="130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F45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conditionalFormatting sqref="J169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00">
        <f>$B$7</f>
        <v>0</v>
      </c>
      <c r="J14" s="1801"/>
      <c r="K14" s="180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92">
        <f>$B$9</f>
        <v>0</v>
      </c>
      <c r="J16" s="1793"/>
      <c r="K16" s="179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1">
        <f>$B$12</f>
        <v>0</v>
      </c>
      <c r="J19" s="1852"/>
      <c r="K19" s="1853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36" t="s">
        <v>2060</v>
      </c>
      <c r="M23" s="1837"/>
      <c r="N23" s="1837"/>
      <c r="O23" s="1838"/>
      <c r="P23" s="1845" t="s">
        <v>2061</v>
      </c>
      <c r="Q23" s="1846"/>
      <c r="R23" s="1846"/>
      <c r="S23" s="1847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5" t="s">
        <v>763</v>
      </c>
      <c r="K30" s="1826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491">
        <v>0</v>
      </c>
      <c r="N31" s="491">
        <v>0</v>
      </c>
      <c r="O31" s="491">
        <v>0</v>
      </c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491">
        <v>0</v>
      </c>
      <c r="N32" s="491">
        <v>0</v>
      </c>
      <c r="O32" s="491">
        <v>0</v>
      </c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21" t="s">
        <v>766</v>
      </c>
      <c r="K33" s="1822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491">
        <v>0</v>
      </c>
      <c r="N34" s="491">
        <v>0</v>
      </c>
      <c r="O34" s="491">
        <v>0</v>
      </c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491">
        <v>0</v>
      </c>
      <c r="N35" s="491">
        <v>0</v>
      </c>
      <c r="O35" s="491">
        <v>0</v>
      </c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491">
        <v>0</v>
      </c>
      <c r="N36" s="491">
        <v>0</v>
      </c>
      <c r="O36" s="491">
        <v>0</v>
      </c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491">
        <v>0</v>
      </c>
      <c r="N37" s="491">
        <v>0</v>
      </c>
      <c r="O37" s="491">
        <v>0</v>
      </c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491">
        <v>0</v>
      </c>
      <c r="N38" s="491">
        <v>0</v>
      </c>
      <c r="O38" s="491">
        <v>0</v>
      </c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23" t="s">
        <v>199</v>
      </c>
      <c r="K39" s="1824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491">
        <v>0</v>
      </c>
      <c r="N40" s="491">
        <v>0</v>
      </c>
      <c r="O40" s="491">
        <v>0</v>
      </c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491">
        <v>0</v>
      </c>
      <c r="N41" s="491">
        <v>0</v>
      </c>
      <c r="O41" s="491">
        <v>0</v>
      </c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491">
        <v>0</v>
      </c>
      <c r="N43" s="491">
        <v>0</v>
      </c>
      <c r="O43" s="491">
        <v>0</v>
      </c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491">
        <v>0</v>
      </c>
      <c r="N44" s="491">
        <v>0</v>
      </c>
      <c r="O44" s="491">
        <v>0</v>
      </c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1">
        <v>0</v>
      </c>
      <c r="N45" s="491">
        <v>0</v>
      </c>
      <c r="O45" s="491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491">
        <v>0</v>
      </c>
      <c r="N46" s="491">
        <v>0</v>
      </c>
      <c r="O46" s="491">
        <v>0</v>
      </c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9" t="s">
        <v>204</v>
      </c>
      <c r="K47" s="1820"/>
      <c r="L47" s="311">
        <f t="shared" si="4"/>
        <v>0</v>
      </c>
      <c r="M47" s="1479">
        <v>0</v>
      </c>
      <c r="N47" s="1479">
        <v>0</v>
      </c>
      <c r="O47" s="1479">
        <v>0</v>
      </c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21" t="s">
        <v>205</v>
      </c>
      <c r="K48" s="1822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491">
        <v>0</v>
      </c>
      <c r="N49" s="491">
        <v>0</v>
      </c>
      <c r="O49" s="491">
        <v>0</v>
      </c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491">
        <v>0</v>
      </c>
      <c r="N50" s="491">
        <v>0</v>
      </c>
      <c r="O50" s="491">
        <v>0</v>
      </c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491">
        <v>0</v>
      </c>
      <c r="N51" s="491">
        <v>0</v>
      </c>
      <c r="O51" s="491">
        <v>0</v>
      </c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491">
        <v>0</v>
      </c>
      <c r="N52" s="491">
        <v>0</v>
      </c>
      <c r="O52" s="491">
        <v>0</v>
      </c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491">
        <v>0</v>
      </c>
      <c r="N53" s="491">
        <v>0</v>
      </c>
      <c r="O53" s="491">
        <v>0</v>
      </c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491">
        <v>0</v>
      </c>
      <c r="N54" s="491">
        <v>0</v>
      </c>
      <c r="O54" s="491">
        <v>0</v>
      </c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91">
        <v>0</v>
      </c>
      <c r="N55" s="491">
        <v>0</v>
      </c>
      <c r="O55" s="491">
        <v>0</v>
      </c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91">
        <v>0</v>
      </c>
      <c r="N56" s="491">
        <v>0</v>
      </c>
      <c r="O56" s="491">
        <v>0</v>
      </c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91">
        <v>0</v>
      </c>
      <c r="N57" s="491">
        <v>0</v>
      </c>
      <c r="O57" s="491">
        <v>0</v>
      </c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491">
        <v>0</v>
      </c>
      <c r="N58" s="491">
        <v>0</v>
      </c>
      <c r="O58" s="491">
        <v>0</v>
      </c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91">
        <v>0</v>
      </c>
      <c r="N59" s="491">
        <v>0</v>
      </c>
      <c r="O59" s="491">
        <v>0</v>
      </c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91">
        <v>0</v>
      </c>
      <c r="N60" s="491">
        <v>0</v>
      </c>
      <c r="O60" s="491">
        <v>0</v>
      </c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91">
        <v>0</v>
      </c>
      <c r="N61" s="491">
        <v>0</v>
      </c>
      <c r="O61" s="491">
        <v>0</v>
      </c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491">
        <v>0</v>
      </c>
      <c r="N62" s="491">
        <v>0</v>
      </c>
      <c r="O62" s="491">
        <v>0</v>
      </c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91">
        <v>0</v>
      </c>
      <c r="N63" s="491">
        <v>0</v>
      </c>
      <c r="O63" s="491">
        <v>0</v>
      </c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491">
        <v>0</v>
      </c>
      <c r="N64" s="491">
        <v>0</v>
      </c>
      <c r="O64" s="491">
        <v>0</v>
      </c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491">
        <v>0</v>
      </c>
      <c r="N65" s="491">
        <v>0</v>
      </c>
      <c r="O65" s="491">
        <v>0</v>
      </c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5" t="s">
        <v>279</v>
      </c>
      <c r="K66" s="1816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491">
        <v>0</v>
      </c>
      <c r="N67" s="491">
        <v>0</v>
      </c>
      <c r="O67" s="491">
        <v>0</v>
      </c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491">
        <v>0</v>
      </c>
      <c r="N68" s="491">
        <v>0</v>
      </c>
      <c r="O68" s="491">
        <v>0</v>
      </c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491">
        <v>0</v>
      </c>
      <c r="N69" s="491">
        <v>0</v>
      </c>
      <c r="O69" s="491">
        <v>0</v>
      </c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5" t="s">
        <v>741</v>
      </c>
      <c r="K70" s="1816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491">
        <v>0</v>
      </c>
      <c r="N71" s="491">
        <v>0</v>
      </c>
      <c r="O71" s="491">
        <v>0</v>
      </c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491">
        <v>0</v>
      </c>
      <c r="N72" s="491">
        <v>0</v>
      </c>
      <c r="O72" s="491">
        <v>0</v>
      </c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1">
        <v>0</v>
      </c>
      <c r="N73" s="491">
        <v>0</v>
      </c>
      <c r="O73" s="491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1">
        <v>0</v>
      </c>
      <c r="N74" s="491">
        <v>0</v>
      </c>
      <c r="O74" s="491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491">
        <v>0</v>
      </c>
      <c r="N75" s="491">
        <v>0</v>
      </c>
      <c r="O75" s="491">
        <v>0</v>
      </c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5" t="s">
        <v>224</v>
      </c>
      <c r="K76" s="1816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491">
        <v>0</v>
      </c>
      <c r="N77" s="491">
        <v>0</v>
      </c>
      <c r="O77" s="491">
        <v>0</v>
      </c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491">
        <v>0</v>
      </c>
      <c r="N78" s="491">
        <v>0</v>
      </c>
      <c r="O78" s="491">
        <v>0</v>
      </c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5" t="s">
        <v>226</v>
      </c>
      <c r="K79" s="1816"/>
      <c r="L79" s="311">
        <f t="shared" si="12"/>
        <v>0</v>
      </c>
      <c r="M79" s="1479">
        <v>0</v>
      </c>
      <c r="N79" s="1479">
        <v>0</v>
      </c>
      <c r="O79" s="1479">
        <v>0</v>
      </c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7" t="s">
        <v>227</v>
      </c>
      <c r="K80" s="1818"/>
      <c r="L80" s="311">
        <f t="shared" si="12"/>
        <v>0</v>
      </c>
      <c r="M80" s="1479">
        <v>0</v>
      </c>
      <c r="N80" s="1479">
        <v>0</v>
      </c>
      <c r="O80" s="1479">
        <v>0</v>
      </c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7" t="s">
        <v>228</v>
      </c>
      <c r="K81" s="1818"/>
      <c r="L81" s="311">
        <f t="shared" si="12"/>
        <v>0</v>
      </c>
      <c r="M81" s="1479">
        <v>0</v>
      </c>
      <c r="N81" s="1479">
        <v>0</v>
      </c>
      <c r="O81" s="1479">
        <v>0</v>
      </c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7" t="s">
        <v>1691</v>
      </c>
      <c r="K82" s="1818"/>
      <c r="L82" s="311">
        <f t="shared" si="12"/>
        <v>0</v>
      </c>
      <c r="M82" s="1479">
        <v>0</v>
      </c>
      <c r="N82" s="1479">
        <v>0</v>
      </c>
      <c r="O82" s="1479">
        <v>0</v>
      </c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5" t="s">
        <v>229</v>
      </c>
      <c r="K83" s="1816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491">
        <v>0</v>
      </c>
      <c r="N84" s="491">
        <v>0</v>
      </c>
      <c r="O84" s="491">
        <v>0</v>
      </c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491">
        <v>0</v>
      </c>
      <c r="N85" s="491">
        <v>0</v>
      </c>
      <c r="O85" s="491">
        <v>0</v>
      </c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91">
        <v>0</v>
      </c>
      <c r="N86" s="491">
        <v>0</v>
      </c>
      <c r="O86" s="491">
        <v>0</v>
      </c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491">
        <v>0</v>
      </c>
      <c r="N87" s="491">
        <v>0</v>
      </c>
      <c r="O87" s="491">
        <v>0</v>
      </c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491">
        <v>0</v>
      </c>
      <c r="N88" s="491">
        <v>0</v>
      </c>
      <c r="O88" s="491">
        <v>0</v>
      </c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91">
        <v>0</v>
      </c>
      <c r="N89" s="491">
        <v>0</v>
      </c>
      <c r="O89" s="491">
        <v>0</v>
      </c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91">
        <v>0</v>
      </c>
      <c r="N90" s="491">
        <v>0</v>
      </c>
      <c r="O90" s="491">
        <v>0</v>
      </c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491">
        <v>0</v>
      </c>
      <c r="N91" s="491">
        <v>0</v>
      </c>
      <c r="O91" s="491">
        <v>0</v>
      </c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5" t="s">
        <v>241</v>
      </c>
      <c r="K99" s="1816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5" t="s">
        <v>242</v>
      </c>
      <c r="K100" s="1816"/>
      <c r="L100" s="311">
        <f t="shared" si="18"/>
        <v>0</v>
      </c>
      <c r="M100" s="1479">
        <v>0</v>
      </c>
      <c r="N100" s="1479">
        <v>0</v>
      </c>
      <c r="O100" s="1479">
        <v>0</v>
      </c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5" t="s">
        <v>243</v>
      </c>
      <c r="K101" s="1816"/>
      <c r="L101" s="311">
        <f t="shared" si="18"/>
        <v>0</v>
      </c>
      <c r="M101" s="1479">
        <v>0</v>
      </c>
      <c r="N101" s="1479">
        <v>0</v>
      </c>
      <c r="O101" s="1479">
        <v>0</v>
      </c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5" t="s">
        <v>244</v>
      </c>
      <c r="K102" s="1816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491">
        <v>0</v>
      </c>
      <c r="N103" s="491">
        <v>0</v>
      </c>
      <c r="O103" s="491">
        <v>0</v>
      </c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491">
        <v>0</v>
      </c>
      <c r="N104" s="491">
        <v>0</v>
      </c>
      <c r="O104" s="491">
        <v>0</v>
      </c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491">
        <v>0</v>
      </c>
      <c r="N105" s="491">
        <v>0</v>
      </c>
      <c r="O105" s="491">
        <v>0</v>
      </c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491">
        <v>0</v>
      </c>
      <c r="N106" s="491">
        <v>0</v>
      </c>
      <c r="O106" s="491">
        <v>0</v>
      </c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491">
        <v>0</v>
      </c>
      <c r="N107" s="491">
        <v>0</v>
      </c>
      <c r="O107" s="491">
        <v>0</v>
      </c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491">
        <v>0</v>
      </c>
      <c r="N108" s="491">
        <v>0</v>
      </c>
      <c r="O108" s="491">
        <v>0</v>
      </c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5" t="s">
        <v>1692</v>
      </c>
      <c r="K109" s="1816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491">
        <v>0</v>
      </c>
      <c r="N110" s="491">
        <v>0</v>
      </c>
      <c r="O110" s="491">
        <v>0</v>
      </c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491">
        <v>0</v>
      </c>
      <c r="N111" s="491">
        <v>0</v>
      </c>
      <c r="O111" s="491">
        <v>0</v>
      </c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491">
        <v>0</v>
      </c>
      <c r="N112" s="491">
        <v>0</v>
      </c>
      <c r="O112" s="491">
        <v>0</v>
      </c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5" t="s">
        <v>1689</v>
      </c>
      <c r="K113" s="1816"/>
      <c r="L113" s="311">
        <f t="shared" si="25"/>
        <v>0</v>
      </c>
      <c r="M113" s="1479">
        <v>0</v>
      </c>
      <c r="N113" s="1479">
        <v>0</v>
      </c>
      <c r="O113" s="1479">
        <v>0</v>
      </c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5" t="s">
        <v>1690</v>
      </c>
      <c r="K114" s="1816"/>
      <c r="L114" s="311">
        <f t="shared" si="25"/>
        <v>0</v>
      </c>
      <c r="M114" s="1479">
        <v>0</v>
      </c>
      <c r="N114" s="1479">
        <v>0</v>
      </c>
      <c r="O114" s="1479">
        <v>0</v>
      </c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7" t="s">
        <v>254</v>
      </c>
      <c r="K115" s="1818"/>
      <c r="L115" s="311">
        <f t="shared" si="25"/>
        <v>0</v>
      </c>
      <c r="M115" s="1479">
        <v>0</v>
      </c>
      <c r="N115" s="1479">
        <v>0</v>
      </c>
      <c r="O115" s="1479">
        <v>0</v>
      </c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5" t="s">
        <v>280</v>
      </c>
      <c r="K116" s="1816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491">
        <v>0</v>
      </c>
      <c r="N117" s="491">
        <v>0</v>
      </c>
      <c r="O117" s="491">
        <v>0</v>
      </c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491">
        <v>0</v>
      </c>
      <c r="N118" s="491">
        <v>0</v>
      </c>
      <c r="O118" s="491">
        <v>0</v>
      </c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3" t="s">
        <v>255</v>
      </c>
      <c r="K119" s="1814"/>
      <c r="L119" s="311">
        <f>M119+N119+O119</f>
        <v>0</v>
      </c>
      <c r="M119" s="1479">
        <v>0</v>
      </c>
      <c r="N119" s="1479">
        <v>0</v>
      </c>
      <c r="O119" s="1479">
        <v>0</v>
      </c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3" t="s">
        <v>256</v>
      </c>
      <c r="K120" s="181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491">
        <v>0</v>
      </c>
      <c r="N121" s="491">
        <v>0</v>
      </c>
      <c r="O121" s="491">
        <v>0</v>
      </c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491">
        <v>0</v>
      </c>
      <c r="N122" s="491">
        <v>0</v>
      </c>
      <c r="O122" s="491">
        <v>0</v>
      </c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491">
        <v>0</v>
      </c>
      <c r="N123" s="491">
        <v>0</v>
      </c>
      <c r="O123" s="491">
        <v>0</v>
      </c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491">
        <v>0</v>
      </c>
      <c r="N124" s="491">
        <v>0</v>
      </c>
      <c r="O124" s="491">
        <v>0</v>
      </c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491">
        <v>0</v>
      </c>
      <c r="N125" s="491">
        <v>0</v>
      </c>
      <c r="O125" s="491">
        <v>0</v>
      </c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491">
        <v>0</v>
      </c>
      <c r="N126" s="491">
        <v>0</v>
      </c>
      <c r="O126" s="491">
        <v>0</v>
      </c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491">
        <v>0</v>
      </c>
      <c r="N127" s="491">
        <v>0</v>
      </c>
      <c r="O127" s="491">
        <v>0</v>
      </c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3" t="s">
        <v>642</v>
      </c>
      <c r="K128" s="181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491">
        <v>0</v>
      </c>
      <c r="N129" s="491">
        <v>0</v>
      </c>
      <c r="O129" s="491">
        <v>0</v>
      </c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491">
        <v>0</v>
      </c>
      <c r="N130" s="491">
        <v>0</v>
      </c>
      <c r="O130" s="491">
        <v>0</v>
      </c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3" t="s">
        <v>704</v>
      </c>
      <c r="K131" s="1814"/>
      <c r="L131" s="311">
        <f>M131+N131+O131</f>
        <v>0</v>
      </c>
      <c r="M131" s="1479">
        <v>0</v>
      </c>
      <c r="N131" s="1479">
        <v>0</v>
      </c>
      <c r="O131" s="1479">
        <v>0</v>
      </c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5" t="s">
        <v>705</v>
      </c>
      <c r="K132" s="1816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491">
        <v>0</v>
      </c>
      <c r="N133" s="491">
        <v>0</v>
      </c>
      <c r="O133" s="491">
        <v>0</v>
      </c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491">
        <v>0</v>
      </c>
      <c r="N134" s="491">
        <v>0</v>
      </c>
      <c r="O134" s="491">
        <v>0</v>
      </c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491">
        <v>0</v>
      </c>
      <c r="N135" s="491">
        <v>0</v>
      </c>
      <c r="O135" s="491">
        <v>0</v>
      </c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491">
        <v>0</v>
      </c>
      <c r="N136" s="491">
        <v>0</v>
      </c>
      <c r="O136" s="491">
        <v>0</v>
      </c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8" t="s">
        <v>935</v>
      </c>
      <c r="K137" s="1809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491">
        <v>0</v>
      </c>
      <c r="N138" s="491">
        <v>0</v>
      </c>
      <c r="O138" s="491">
        <v>0</v>
      </c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491">
        <v>0</v>
      </c>
      <c r="N139" s="491">
        <v>0</v>
      </c>
      <c r="O139" s="491">
        <v>0</v>
      </c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491">
        <v>0</v>
      </c>
      <c r="N140" s="491">
        <v>0</v>
      </c>
      <c r="O140" s="491">
        <v>0</v>
      </c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0" t="s">
        <v>713</v>
      </c>
      <c r="K141" s="1811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0" t="s">
        <v>713</v>
      </c>
      <c r="K142" s="1811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2017-07-13T07:25:51Z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